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2270"/>
  </bookViews>
  <sheets>
    <sheet name="январь" sheetId="27" r:id="rId1"/>
  </sheets>
  <definedNames>
    <definedName name="_xlnm.Print_Titles" localSheetId="0">январь!$A:$B</definedName>
  </definedNames>
  <calcPr calcId="125725"/>
</workbook>
</file>

<file path=xl/calcChain.xml><?xml version="1.0" encoding="utf-8"?>
<calcChain xmlns="http://schemas.openxmlformats.org/spreadsheetml/2006/main">
  <c r="F5" i="27"/>
  <c r="I5" s="1"/>
  <c r="K5" s="1"/>
  <c r="C15" l="1"/>
  <c r="F14" l="1"/>
  <c r="F13"/>
  <c r="F12"/>
  <c r="F11"/>
  <c r="F10"/>
  <c r="F9"/>
  <c r="F8"/>
  <c r="F7"/>
  <c r="F6"/>
  <c r="I11" l="1"/>
  <c r="I7"/>
  <c r="I12"/>
  <c r="I6"/>
  <c r="I10"/>
  <c r="I14"/>
  <c r="I9"/>
  <c r="I13"/>
  <c r="I8"/>
  <c r="I15" l="1"/>
  <c r="K13" l="1"/>
  <c r="K9"/>
  <c r="K14"/>
  <c r="K10"/>
  <c r="K6"/>
  <c r="K11"/>
  <c r="K7"/>
  <c r="K12"/>
  <c r="K8"/>
  <c r="K15" l="1"/>
  <c r="L11"/>
  <c r="L7"/>
  <c r="L14"/>
  <c r="L12"/>
  <c r="L10"/>
  <c r="L13"/>
  <c r="L5"/>
  <c r="L8"/>
  <c r="L6"/>
  <c r="L9"/>
  <c r="O5" l="1"/>
  <c r="M5"/>
  <c r="O11"/>
  <c r="M11"/>
  <c r="N11" s="1"/>
  <c r="O8"/>
  <c r="M8"/>
  <c r="N8" s="1"/>
  <c r="M7"/>
  <c r="N7" s="1"/>
  <c r="O7"/>
  <c r="O6"/>
  <c r="M6"/>
  <c r="N6" s="1"/>
  <c r="O14"/>
  <c r="M14"/>
  <c r="N14" s="1"/>
  <c r="M9"/>
  <c r="N9" s="1"/>
  <c r="O9"/>
  <c r="O12"/>
  <c r="M12"/>
  <c r="N12" s="1"/>
  <c r="M10"/>
  <c r="N10" s="1"/>
  <c r="O10"/>
  <c r="M13"/>
  <c r="N13" s="1"/>
  <c r="O13"/>
  <c r="L15"/>
  <c r="P11" l="1"/>
  <c r="P7"/>
  <c r="P14"/>
  <c r="P10"/>
  <c r="P13"/>
  <c r="P9"/>
  <c r="P12"/>
  <c r="N5"/>
  <c r="N15" s="1"/>
  <c r="M15"/>
  <c r="P6"/>
  <c r="P8"/>
  <c r="O15"/>
  <c r="P5" l="1"/>
  <c r="P15" s="1"/>
</calcChain>
</file>

<file path=xl/sharedStrings.xml><?xml version="1.0" encoding="utf-8"?>
<sst xmlns="http://schemas.openxmlformats.org/spreadsheetml/2006/main" count="34" uniqueCount="34">
  <si>
    <t xml:space="preserve">   Итого</t>
  </si>
  <si>
    <t>Подушевой норматив (базовый) на месяц (руб.)</t>
  </si>
  <si>
    <t>Дифференцированный подушевой норматив</t>
  </si>
  <si>
    <t>Поправочный коэффициент</t>
  </si>
  <si>
    <t xml:space="preserve">Финансовое обеспечение </t>
  </si>
  <si>
    <t>Финансовое обеспечение с поправочным коэфф. на январь</t>
  </si>
  <si>
    <t>Финансовое обеспечение с поправочным коэфф. I квартал</t>
  </si>
  <si>
    <t>Финансовое обеспечение с поправочным коэфф. Год</t>
  </si>
  <si>
    <t>Финансовое обеспечение с поправочным коэфф. II квартал</t>
  </si>
  <si>
    <t>Финансовое обеспечение с поправочным коэфф. III квартал</t>
  </si>
  <si>
    <t>Финансовое обеспечение с поправочным коэфф. IV квартал</t>
  </si>
  <si>
    <t>СМП (отделения)</t>
  </si>
  <si>
    <t>Группы</t>
  </si>
  <si>
    <t>1 группа</t>
  </si>
  <si>
    <t>3 группа</t>
  </si>
  <si>
    <t>2 группа</t>
  </si>
  <si>
    <t>4 группа</t>
  </si>
  <si>
    <t>Коэффициент уровня</t>
  </si>
  <si>
    <t>Коэффициент специфики</t>
  </si>
  <si>
    <t xml:space="preserve">Коэффициент половозрастных затрат </t>
  </si>
  <si>
    <t>Приложение № 7 к Соглашению</t>
  </si>
  <si>
    <t>5 группа</t>
  </si>
  <si>
    <t>Дифференцированные подушевые нормативы (тарифы) для оплаты скорой медицинской помощи, оказанной вне медицинской организации станциями (отделениями) скорой медицинской помощи медицинских организаций  (руб.) на 2022 год</t>
  </si>
  <si>
    <t>ООО "АМВК-СП"</t>
  </si>
  <si>
    <t>ФГБУЗ КБ № 8 ФМБА РОССИИ</t>
  </si>
  <si>
    <t>ГБУЗ КО "ЦМБ №5"</t>
  </si>
  <si>
    <t>ГБУЗ КО "ЦРБ Боровского района"</t>
  </si>
  <si>
    <t>ГБУЗ КО "ЦМБ №2"</t>
  </si>
  <si>
    <t>ГБУЗ КО "Региональный центр скорой медицинской помощи и медицины катастроф"</t>
  </si>
  <si>
    <t>ГБУЗ КО "ЦМБ №1"</t>
  </si>
  <si>
    <t xml:space="preserve">ГБУЗ КО "ЦМБ №3" </t>
  </si>
  <si>
    <t>ГБУЗ КО "ЦРБ Хвастовичского района"</t>
  </si>
  <si>
    <t>ГБУЗ КО "ЦМБ №4"</t>
  </si>
  <si>
    <t>Численность застрахованных граждан, обслуживаемых СМП (отделением) на 01.12.2021 г.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</si>
</sst>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00"/>
    <numFmt numFmtId="165" formatCode="#,##0.00&quot;₽&quot;"/>
    <numFmt numFmtId="166" formatCode="#,##0.000&quot;₽&quot;"/>
    <numFmt numFmtId="167" formatCode="#,##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6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6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Border="1"/>
    <xf numFmtId="4" fontId="3" fillId="0" borderId="0" xfId="0" applyNumberFormat="1" applyFont="1" applyBorder="1"/>
    <xf numFmtId="0" fontId="11" fillId="0" borderId="0" xfId="0" applyFont="1" applyBorder="1"/>
    <xf numFmtId="165" fontId="3" fillId="0" borderId="0" xfId="0" applyNumberFormat="1" applyFont="1" applyBorder="1"/>
    <xf numFmtId="165" fontId="3" fillId="0" borderId="0" xfId="0" applyNumberFormat="1" applyFont="1" applyFill="1" applyBorder="1"/>
    <xf numFmtId="0" fontId="3" fillId="2" borderId="0" xfId="0" applyFont="1" applyFill="1" applyBorder="1"/>
    <xf numFmtId="166" fontId="3" fillId="0" borderId="0" xfId="0" applyNumberFormat="1" applyFont="1" applyBorder="1"/>
    <xf numFmtId="165" fontId="6" fillId="2" borderId="0" xfId="0" applyNumberFormat="1" applyFont="1" applyFill="1" applyBorder="1" applyAlignment="1">
      <alignment vertical="center" wrapText="1"/>
    </xf>
    <xf numFmtId="4" fontId="8" fillId="0" borderId="0" xfId="0" applyNumberFormat="1" applyFont="1" applyBorder="1"/>
    <xf numFmtId="4" fontId="7" fillId="2" borderId="0" xfId="1" applyNumberFormat="1" applyFont="1" applyFill="1" applyBorder="1"/>
    <xf numFmtId="4" fontId="9" fillId="0" borderId="0" xfId="0" applyNumberFormat="1" applyFont="1" applyBorder="1"/>
    <xf numFmtId="164" fontId="4" fillId="2" borderId="0" xfId="1" applyNumberFormat="1" applyFont="1" applyFill="1" applyBorder="1"/>
    <xf numFmtId="0" fontId="5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4" fontId="7" fillId="0" borderId="0" xfId="1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/>
    <xf numFmtId="4" fontId="10" fillId="0" borderId="4" xfId="0" applyNumberFormat="1" applyFont="1" applyFill="1" applyBorder="1"/>
    <xf numFmtId="167" fontId="10" fillId="0" borderId="4" xfId="0" applyNumberFormat="1" applyFont="1" applyFill="1" applyBorder="1"/>
    <xf numFmtId="164" fontId="10" fillId="0" borderId="4" xfId="0" applyNumberFormat="1" applyFont="1" applyFill="1" applyBorder="1"/>
    <xf numFmtId="3" fontId="10" fillId="0" borderId="1" xfId="0" applyNumberFormat="1" applyFont="1" applyFill="1" applyBorder="1"/>
    <xf numFmtId="4" fontId="10" fillId="0" borderId="1" xfId="0" applyNumberFormat="1" applyFont="1" applyFill="1" applyBorder="1"/>
    <xf numFmtId="167" fontId="10" fillId="0" borderId="1" xfId="0" applyNumberFormat="1" applyFont="1" applyFill="1" applyBorder="1"/>
    <xf numFmtId="164" fontId="10" fillId="0" borderId="1" xfId="0" applyNumberFormat="1" applyFont="1" applyFill="1" applyBorder="1"/>
    <xf numFmtId="165" fontId="3" fillId="0" borderId="3" xfId="0" applyNumberFormat="1" applyFont="1" applyFill="1" applyBorder="1"/>
    <xf numFmtId="165" fontId="5" fillId="0" borderId="7" xfId="0" applyNumberFormat="1" applyFont="1" applyFill="1" applyBorder="1"/>
    <xf numFmtId="3" fontId="2" fillId="0" borderId="7" xfId="0" applyNumberFormat="1" applyFont="1" applyFill="1" applyBorder="1"/>
    <xf numFmtId="167" fontId="5" fillId="0" borderId="7" xfId="0" applyNumberFormat="1" applyFont="1" applyFill="1" applyBorder="1"/>
    <xf numFmtId="166" fontId="5" fillId="0" borderId="7" xfId="0" applyNumberFormat="1" applyFont="1" applyFill="1" applyBorder="1"/>
    <xf numFmtId="4" fontId="5" fillId="0" borderId="7" xfId="0" applyNumberFormat="1" applyFont="1" applyFill="1" applyBorder="1"/>
    <xf numFmtId="4" fontId="3" fillId="0" borderId="4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5" fillId="0" borderId="7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165" fontId="12" fillId="2" borderId="8" xfId="0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0066"/>
      <color rgb="FFCCFF99"/>
      <color rgb="FF0000FF"/>
      <color rgb="FFFFCCCC"/>
      <color rgb="FF80008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99"/>
  </sheetPr>
  <dimension ref="A1:P30"/>
  <sheetViews>
    <sheetView tabSelected="1" zoomScale="90" zoomScaleNormal="90" workbookViewId="0">
      <selection activeCell="Q10" sqref="Q10"/>
    </sheetView>
  </sheetViews>
  <sheetFormatPr defaultColWidth="10.5703125" defaultRowHeight="15"/>
  <cols>
    <col min="1" max="1" width="8.5703125" style="1" customWidth="1"/>
    <col min="2" max="2" width="38.42578125" style="1" customWidth="1"/>
    <col min="3" max="3" width="18.5703125" style="1" customWidth="1"/>
    <col min="4" max="4" width="13.7109375" style="1" customWidth="1"/>
    <col min="5" max="5" width="15.85546875" style="1" customWidth="1"/>
    <col min="6" max="6" width="13.5703125" style="1" customWidth="1"/>
    <col min="7" max="7" width="13.140625" style="1" customWidth="1"/>
    <col min="8" max="8" width="12.5703125" style="1" customWidth="1"/>
    <col min="9" max="9" width="15" style="1" customWidth="1"/>
    <col min="10" max="10" width="13.7109375" style="1" customWidth="1"/>
    <col min="11" max="11" width="14.5703125" style="1" customWidth="1"/>
    <col min="12" max="13" width="15.28515625" style="1" customWidth="1"/>
    <col min="14" max="14" width="14.5703125" style="1" customWidth="1"/>
    <col min="15" max="15" width="14.42578125" style="1" customWidth="1"/>
    <col min="16" max="16" width="15.42578125" style="1" customWidth="1"/>
    <col min="17" max="16384" width="10.5703125" style="1"/>
  </cols>
  <sheetData>
    <row r="1" spans="1:16" ht="18.75">
      <c r="B1" s="3"/>
      <c r="J1" s="13"/>
      <c r="N1" s="14"/>
    </row>
    <row r="2" spans="1:16">
      <c r="J2" s="13"/>
      <c r="N2" s="36" t="s">
        <v>20</v>
      </c>
      <c r="O2" s="36"/>
      <c r="P2" s="36"/>
    </row>
    <row r="3" spans="1:16" ht="51.75" customHeight="1" thickBot="1">
      <c r="A3" s="37" t="s">
        <v>22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00.5" thickBot="1">
      <c r="A4" s="17" t="s">
        <v>12</v>
      </c>
      <c r="B4" s="16" t="s">
        <v>11</v>
      </c>
      <c r="C4" s="16" t="s">
        <v>33</v>
      </c>
      <c r="D4" s="16" t="s">
        <v>17</v>
      </c>
      <c r="E4" s="16" t="s">
        <v>19</v>
      </c>
      <c r="F4" s="16" t="s">
        <v>18</v>
      </c>
      <c r="G4" s="16" t="s">
        <v>1</v>
      </c>
      <c r="H4" s="16" t="s">
        <v>2</v>
      </c>
      <c r="I4" s="16" t="s">
        <v>4</v>
      </c>
      <c r="J4" s="16" t="s">
        <v>3</v>
      </c>
      <c r="K4" s="16" t="s">
        <v>5</v>
      </c>
      <c r="L4" s="16" t="s">
        <v>6</v>
      </c>
      <c r="M4" s="16" t="s">
        <v>8</v>
      </c>
      <c r="N4" s="16" t="s">
        <v>9</v>
      </c>
      <c r="O4" s="16" t="s">
        <v>10</v>
      </c>
      <c r="P4" s="18" t="s">
        <v>7</v>
      </c>
    </row>
    <row r="5" spans="1:16" s="6" customFormat="1">
      <c r="A5" s="39" t="s">
        <v>13</v>
      </c>
      <c r="B5" s="33" t="s">
        <v>23</v>
      </c>
      <c r="C5" s="19">
        <v>26801</v>
      </c>
      <c r="D5" s="20">
        <v>1</v>
      </c>
      <c r="E5" s="21">
        <v>0.93100000000000005</v>
      </c>
      <c r="F5" s="21">
        <f>D5*E5</f>
        <v>0.93100000000000005</v>
      </c>
      <c r="G5" s="20">
        <v>63.008037898694269</v>
      </c>
      <c r="H5" s="20">
        <v>52.244648755856083</v>
      </c>
      <c r="I5" s="20">
        <f>C5*F5*G5</f>
        <v>1572159.6124860246</v>
      </c>
      <c r="J5" s="22">
        <v>1.06176</v>
      </c>
      <c r="K5" s="20">
        <f>I5*J5</f>
        <v>1669256.1901531615</v>
      </c>
      <c r="L5" s="20">
        <f>K5*3</f>
        <v>5007768.5704594851</v>
      </c>
      <c r="M5" s="20">
        <f>L5</f>
        <v>5007768.5704594851</v>
      </c>
      <c r="N5" s="20">
        <f>M5</f>
        <v>5007768.5704594851</v>
      </c>
      <c r="O5" s="20">
        <f>L5</f>
        <v>5007768.5704594851</v>
      </c>
      <c r="P5" s="20">
        <f>L5+M5+N5+O5</f>
        <v>20031074.28183794</v>
      </c>
    </row>
    <row r="6" spans="1:16" s="6" customFormat="1" ht="15.75" thickBot="1">
      <c r="A6" s="40"/>
      <c r="B6" s="34" t="s">
        <v>26</v>
      </c>
      <c r="C6" s="23">
        <v>60164</v>
      </c>
      <c r="D6" s="24">
        <v>1</v>
      </c>
      <c r="E6" s="25">
        <v>0.93100000000000005</v>
      </c>
      <c r="F6" s="25">
        <f t="shared" ref="F6" si="0">E6*D9</f>
        <v>0.93100000000000005</v>
      </c>
      <c r="G6" s="24">
        <v>63.008037898694269</v>
      </c>
      <c r="H6" s="24">
        <v>56.349166615463183</v>
      </c>
      <c r="I6" s="24">
        <f t="shared" ref="I6:I14" si="1">C6*F6*G6</f>
        <v>3529249.3162795864</v>
      </c>
      <c r="J6" s="26">
        <v>1.06176</v>
      </c>
      <c r="K6" s="24">
        <f t="shared" ref="K6:K14" si="2">I6*J6</f>
        <v>3747215.7540530139</v>
      </c>
      <c r="L6" s="24">
        <f t="shared" ref="L6:L14" si="3">K6*3</f>
        <v>11241647.262159042</v>
      </c>
      <c r="M6" s="24">
        <f t="shared" ref="M6:N14" si="4">L6</f>
        <v>11241647.262159042</v>
      </c>
      <c r="N6" s="24">
        <f t="shared" si="4"/>
        <v>11241647.262159042</v>
      </c>
      <c r="O6" s="24">
        <f t="shared" ref="O6:O14" si="5">L6</f>
        <v>11241647.262159042</v>
      </c>
      <c r="P6" s="24">
        <f t="shared" ref="P6:P14" si="6">L6+M6+N6+O6</f>
        <v>44966589.048636168</v>
      </c>
    </row>
    <row r="7" spans="1:16" s="6" customFormat="1">
      <c r="A7" s="39" t="s">
        <v>15</v>
      </c>
      <c r="B7" s="33" t="s">
        <v>27</v>
      </c>
      <c r="C7" s="19">
        <v>46026</v>
      </c>
      <c r="D7" s="20">
        <v>1</v>
      </c>
      <c r="E7" s="21">
        <v>0.93899999999999995</v>
      </c>
      <c r="F7" s="21">
        <f>D7*E7</f>
        <v>0.93899999999999995</v>
      </c>
      <c r="G7" s="20">
        <v>63.008037898694269</v>
      </c>
      <c r="H7" s="20">
        <v>58.284153606420816</v>
      </c>
      <c r="I7" s="20">
        <f t="shared" si="1"/>
        <v>2723107.467233459</v>
      </c>
      <c r="J7" s="22">
        <v>1.06176</v>
      </c>
      <c r="K7" s="20">
        <f t="shared" si="2"/>
        <v>2891286.5844097976</v>
      </c>
      <c r="L7" s="20">
        <f t="shared" si="3"/>
        <v>8673859.7532293927</v>
      </c>
      <c r="M7" s="20">
        <f t="shared" si="4"/>
        <v>8673859.7532293927</v>
      </c>
      <c r="N7" s="20">
        <f t="shared" si="4"/>
        <v>8673859.7532293927</v>
      </c>
      <c r="O7" s="20">
        <f t="shared" si="5"/>
        <v>8673859.7532293927</v>
      </c>
      <c r="P7" s="20">
        <f t="shared" si="6"/>
        <v>34695439.012917571</v>
      </c>
    </row>
    <row r="8" spans="1:16" s="6" customFormat="1" ht="15.75" thickBot="1">
      <c r="A8" s="40"/>
      <c r="B8" s="34" t="s">
        <v>24</v>
      </c>
      <c r="C8" s="23">
        <v>122378</v>
      </c>
      <c r="D8" s="24">
        <v>1</v>
      </c>
      <c r="E8" s="25">
        <v>0.93899999999999995</v>
      </c>
      <c r="F8" s="25">
        <f t="shared" ref="F8:F14" si="7">E8*D8</f>
        <v>0.93899999999999995</v>
      </c>
      <c r="G8" s="24">
        <v>63.008037898694269</v>
      </c>
      <c r="H8" s="24">
        <v>58.284153606420816</v>
      </c>
      <c r="I8" s="24">
        <f t="shared" si="1"/>
        <v>7240439.0045864563</v>
      </c>
      <c r="J8" s="26">
        <v>1.06176</v>
      </c>
      <c r="K8" s="24">
        <f t="shared" si="2"/>
        <v>7687608.5175097166</v>
      </c>
      <c r="L8" s="24">
        <f t="shared" si="3"/>
        <v>23062825.552529149</v>
      </c>
      <c r="M8" s="24">
        <f t="shared" si="4"/>
        <v>23062825.552529149</v>
      </c>
      <c r="N8" s="24">
        <f t="shared" si="4"/>
        <v>23062825.552529149</v>
      </c>
      <c r="O8" s="24">
        <f t="shared" si="5"/>
        <v>23062825.552529149</v>
      </c>
      <c r="P8" s="24">
        <f t="shared" si="6"/>
        <v>92251302.210116595</v>
      </c>
    </row>
    <row r="9" spans="1:16" s="6" customFormat="1" ht="45">
      <c r="A9" s="39" t="s">
        <v>14</v>
      </c>
      <c r="B9" s="33" t="s">
        <v>28</v>
      </c>
      <c r="C9" s="19">
        <v>579988</v>
      </c>
      <c r="D9" s="20">
        <v>1</v>
      </c>
      <c r="E9" s="21">
        <v>0.94299999999999995</v>
      </c>
      <c r="F9" s="21">
        <f t="shared" si="7"/>
        <v>0.94299999999999995</v>
      </c>
      <c r="G9" s="20">
        <v>63.008037898694269</v>
      </c>
      <c r="H9" s="20">
        <v>58.811877331227436</v>
      </c>
      <c r="I9" s="20">
        <f t="shared" si="1"/>
        <v>34460903.249354981</v>
      </c>
      <c r="J9" s="22">
        <v>1.06176</v>
      </c>
      <c r="K9" s="20">
        <f t="shared" si="2"/>
        <v>36589208.634035148</v>
      </c>
      <c r="L9" s="20">
        <f t="shared" si="3"/>
        <v>109767625.90210545</v>
      </c>
      <c r="M9" s="20">
        <f t="shared" si="4"/>
        <v>109767625.90210545</v>
      </c>
      <c r="N9" s="20">
        <f t="shared" si="4"/>
        <v>109767625.90210545</v>
      </c>
      <c r="O9" s="20">
        <f t="shared" si="5"/>
        <v>109767625.90210545</v>
      </c>
      <c r="P9" s="20">
        <f t="shared" si="6"/>
        <v>439070503.6084218</v>
      </c>
    </row>
    <row r="10" spans="1:16" s="6" customFormat="1" ht="15.75" thickBot="1">
      <c r="A10" s="40"/>
      <c r="B10" s="34" t="s">
        <v>29</v>
      </c>
      <c r="C10" s="23">
        <v>47320</v>
      </c>
      <c r="D10" s="24">
        <v>1</v>
      </c>
      <c r="E10" s="25">
        <v>0.94299999999999995</v>
      </c>
      <c r="F10" s="25">
        <f t="shared" si="7"/>
        <v>0.94299999999999995</v>
      </c>
      <c r="G10" s="24">
        <v>63.008037898694269</v>
      </c>
      <c r="H10" s="24">
        <v>59.398237025457021</v>
      </c>
      <c r="I10" s="24">
        <f t="shared" si="1"/>
        <v>2811592.5532243382</v>
      </c>
      <c r="J10" s="26">
        <v>1.06176</v>
      </c>
      <c r="K10" s="24">
        <f t="shared" si="2"/>
        <v>2985236.5093114735</v>
      </c>
      <c r="L10" s="24">
        <f t="shared" si="3"/>
        <v>8955709.5279344209</v>
      </c>
      <c r="M10" s="24">
        <f t="shared" si="4"/>
        <v>8955709.5279344209</v>
      </c>
      <c r="N10" s="24">
        <f t="shared" si="4"/>
        <v>8955709.5279344209</v>
      </c>
      <c r="O10" s="24">
        <f t="shared" si="5"/>
        <v>8955709.5279344209</v>
      </c>
      <c r="P10" s="24">
        <f t="shared" si="6"/>
        <v>35822838.111737683</v>
      </c>
    </row>
    <row r="11" spans="1:16" s="6" customFormat="1">
      <c r="A11" s="39" t="s">
        <v>16</v>
      </c>
      <c r="B11" s="33" t="s">
        <v>30</v>
      </c>
      <c r="C11" s="19">
        <v>37983</v>
      </c>
      <c r="D11" s="20">
        <v>1</v>
      </c>
      <c r="E11" s="21">
        <v>0.94599999999999995</v>
      </c>
      <c r="F11" s="21">
        <f t="shared" si="7"/>
        <v>0.94599999999999995</v>
      </c>
      <c r="G11" s="20">
        <v>63.008037898694269</v>
      </c>
      <c r="H11" s="20">
        <v>59.750052841994773</v>
      </c>
      <c r="I11" s="20">
        <f t="shared" si="1"/>
        <v>2263999.6511167744</v>
      </c>
      <c r="J11" s="22">
        <v>1.06176</v>
      </c>
      <c r="K11" s="20">
        <f t="shared" si="2"/>
        <v>2403824.2695697467</v>
      </c>
      <c r="L11" s="20">
        <f t="shared" si="3"/>
        <v>7211472.8087092396</v>
      </c>
      <c r="M11" s="20">
        <f t="shared" si="4"/>
        <v>7211472.8087092396</v>
      </c>
      <c r="N11" s="20">
        <f t="shared" si="4"/>
        <v>7211472.8087092396</v>
      </c>
      <c r="O11" s="20">
        <f t="shared" si="5"/>
        <v>7211472.8087092396</v>
      </c>
      <c r="P11" s="20">
        <f t="shared" si="6"/>
        <v>28845891.234836958</v>
      </c>
    </row>
    <row r="12" spans="1:16" s="6" customFormat="1" ht="30.75" thickBot="1">
      <c r="A12" s="40"/>
      <c r="B12" s="34" t="s">
        <v>31</v>
      </c>
      <c r="C12" s="23">
        <v>8518</v>
      </c>
      <c r="D12" s="24">
        <v>1</v>
      </c>
      <c r="E12" s="25">
        <v>0.94599999999999995</v>
      </c>
      <c r="F12" s="25">
        <f t="shared" si="7"/>
        <v>0.94599999999999995</v>
      </c>
      <c r="G12" s="24">
        <v>63.008037898694269</v>
      </c>
      <c r="H12" s="24">
        <v>59.222329117188153</v>
      </c>
      <c r="I12" s="24">
        <f t="shared" si="1"/>
        <v>507720.53361273953</v>
      </c>
      <c r="J12" s="26">
        <v>1.06176</v>
      </c>
      <c r="K12" s="24">
        <f t="shared" si="2"/>
        <v>539077.35376866232</v>
      </c>
      <c r="L12" s="24">
        <f t="shared" si="3"/>
        <v>1617232.061305987</v>
      </c>
      <c r="M12" s="24">
        <f t="shared" si="4"/>
        <v>1617232.061305987</v>
      </c>
      <c r="N12" s="24">
        <f t="shared" si="4"/>
        <v>1617232.061305987</v>
      </c>
      <c r="O12" s="24">
        <f t="shared" si="5"/>
        <v>1617232.061305987</v>
      </c>
      <c r="P12" s="24">
        <f t="shared" si="6"/>
        <v>6468928.2452239478</v>
      </c>
    </row>
    <row r="13" spans="1:16" s="6" customFormat="1">
      <c r="A13" s="39" t="s">
        <v>21</v>
      </c>
      <c r="B13" s="33" t="s">
        <v>25</v>
      </c>
      <c r="C13" s="19">
        <v>38343</v>
      </c>
      <c r="D13" s="20">
        <v>1</v>
      </c>
      <c r="E13" s="21">
        <v>0.95</v>
      </c>
      <c r="F13" s="21">
        <f t="shared" si="7"/>
        <v>0.95</v>
      </c>
      <c r="G13" s="20">
        <v>63.008037898694269</v>
      </c>
      <c r="H13" s="20">
        <v>60.219140597378441</v>
      </c>
      <c r="I13" s="20">
        <f t="shared" si="1"/>
        <v>2295121.3372921525</v>
      </c>
      <c r="J13" s="22">
        <v>1.06176</v>
      </c>
      <c r="K13" s="20">
        <f t="shared" si="2"/>
        <v>2436868.0310833161</v>
      </c>
      <c r="L13" s="20">
        <f t="shared" si="3"/>
        <v>7310604.0932499487</v>
      </c>
      <c r="M13" s="20">
        <f t="shared" si="4"/>
        <v>7310604.0932499487</v>
      </c>
      <c r="N13" s="20">
        <f t="shared" si="4"/>
        <v>7310604.0932499487</v>
      </c>
      <c r="O13" s="20">
        <f t="shared" si="5"/>
        <v>7310604.0932499487</v>
      </c>
      <c r="P13" s="20">
        <f t="shared" si="6"/>
        <v>29242416.372999795</v>
      </c>
    </row>
    <row r="14" spans="1:16" ht="15.75" thickBot="1">
      <c r="A14" s="40"/>
      <c r="B14" s="34" t="s">
        <v>32</v>
      </c>
      <c r="C14" s="23">
        <v>21959</v>
      </c>
      <c r="D14" s="24">
        <v>1</v>
      </c>
      <c r="E14" s="25">
        <v>0.95</v>
      </c>
      <c r="F14" s="25">
        <f t="shared" si="7"/>
        <v>0.95</v>
      </c>
      <c r="G14" s="24">
        <v>63.008037898694269</v>
      </c>
      <c r="H14" s="24">
        <v>60.336412536224358</v>
      </c>
      <c r="I14" s="24">
        <f t="shared" si="1"/>
        <v>1314413.829006556</v>
      </c>
      <c r="J14" s="26">
        <v>1.06176</v>
      </c>
      <c r="K14" s="24">
        <f t="shared" si="2"/>
        <v>1395592.0270860009</v>
      </c>
      <c r="L14" s="24">
        <f t="shared" si="3"/>
        <v>4186776.0812580027</v>
      </c>
      <c r="M14" s="24">
        <f t="shared" si="4"/>
        <v>4186776.0812580027</v>
      </c>
      <c r="N14" s="24">
        <f t="shared" si="4"/>
        <v>4186776.0812580027</v>
      </c>
      <c r="O14" s="24">
        <f t="shared" si="5"/>
        <v>4186776.0812580027</v>
      </c>
      <c r="P14" s="24">
        <f t="shared" si="6"/>
        <v>16747104.325032011</v>
      </c>
    </row>
    <row r="15" spans="1:16" ht="15.75" thickBot="1">
      <c r="A15" s="27"/>
      <c r="B15" s="35" t="s">
        <v>0</v>
      </c>
      <c r="C15" s="29">
        <f>SUM(C5:C14)</f>
        <v>989480</v>
      </c>
      <c r="D15" s="30"/>
      <c r="E15" s="31"/>
      <c r="F15" s="31"/>
      <c r="G15" s="28"/>
      <c r="H15" s="28"/>
      <c r="I15" s="32">
        <f>SUM(I5:I14)</f>
        <v>58718706.554193065</v>
      </c>
      <c r="J15" s="28"/>
      <c r="K15" s="32">
        <f>SUM(K5:K14)</f>
        <v>62345173.870980039</v>
      </c>
      <c r="L15" s="32">
        <f t="shared" ref="L15:P15" si="8">SUM(L5:L14)</f>
        <v>187035521.61294013</v>
      </c>
      <c r="M15" s="32">
        <f t="shared" si="8"/>
        <v>187035521.61294013</v>
      </c>
      <c r="N15" s="32">
        <f t="shared" si="8"/>
        <v>187035521.61294013</v>
      </c>
      <c r="O15" s="32">
        <f t="shared" si="8"/>
        <v>187035521.61294013</v>
      </c>
      <c r="P15" s="32">
        <f t="shared" si="8"/>
        <v>748142086.45176053</v>
      </c>
    </row>
    <row r="16" spans="1:16">
      <c r="A16" s="4"/>
      <c r="B16" s="4"/>
      <c r="C16" s="4"/>
      <c r="D16" s="4"/>
      <c r="E16" s="7"/>
      <c r="F16" s="7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5.75">
      <c r="A17" s="4"/>
      <c r="B17" s="8"/>
      <c r="C17" s="38"/>
      <c r="D17" s="15"/>
      <c r="E17" s="5"/>
      <c r="F17" s="5"/>
      <c r="G17" s="5"/>
      <c r="H17" s="4"/>
      <c r="I17" s="4"/>
      <c r="J17" s="4"/>
      <c r="K17" s="4"/>
      <c r="L17" s="4"/>
      <c r="M17" s="4"/>
      <c r="N17" s="4"/>
      <c r="O17" s="4"/>
      <c r="P17" s="4"/>
    </row>
    <row r="18" spans="1:16" ht="15.75" customHeight="1">
      <c r="A18" s="4"/>
      <c r="B18" s="8"/>
      <c r="C18" s="38"/>
      <c r="D18" s="15"/>
      <c r="E18" s="5"/>
      <c r="F18" s="5"/>
      <c r="G18" s="5"/>
      <c r="H18" s="4"/>
      <c r="I18" s="4"/>
      <c r="J18" s="4"/>
      <c r="K18" s="4"/>
      <c r="L18" s="4"/>
      <c r="M18" s="4"/>
      <c r="N18" s="4"/>
      <c r="O18" s="4"/>
      <c r="P18" s="4"/>
    </row>
    <row r="19" spans="1:16" ht="15.75">
      <c r="A19" s="4"/>
      <c r="B19" s="8"/>
      <c r="C19" s="38"/>
      <c r="D19" s="15"/>
      <c r="E19" s="5"/>
      <c r="F19" s="5"/>
      <c r="G19" s="5"/>
      <c r="H19" s="4"/>
      <c r="I19" s="4"/>
      <c r="J19" s="4"/>
      <c r="K19" s="4"/>
      <c r="L19" s="4"/>
      <c r="M19" s="4"/>
      <c r="N19" s="4"/>
      <c r="O19" s="4"/>
      <c r="P19" s="4"/>
    </row>
    <row r="20" spans="1:16" ht="15.75">
      <c r="A20" s="4"/>
      <c r="B20" s="8"/>
      <c r="C20" s="9"/>
      <c r="D20" s="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5.75">
      <c r="A21" s="4"/>
      <c r="B21" s="8"/>
      <c r="C21" s="10"/>
      <c r="D21" s="10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>
      <c r="A22" s="4"/>
      <c r="B22" s="8"/>
      <c r="C22" s="2"/>
      <c r="D22" s="2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5.75">
      <c r="A23" s="4"/>
      <c r="B23" s="8"/>
      <c r="C23" s="11"/>
      <c r="D23" s="1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>
      <c r="A24" s="4"/>
      <c r="B24" s="8"/>
      <c r="C24" s="2"/>
      <c r="D24" s="2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5.75">
      <c r="A25" s="4"/>
      <c r="B25" s="8"/>
      <c r="C25" s="12"/>
      <c r="D25" s="12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>
      <c r="B26" s="4"/>
    </row>
    <row r="30" spans="1:16" ht="25.5" customHeight="1"/>
  </sheetData>
  <mergeCells count="8">
    <mergeCell ref="N2:P2"/>
    <mergeCell ref="A3:P3"/>
    <mergeCell ref="C17:C19"/>
    <mergeCell ref="A5:A6"/>
    <mergeCell ref="A13:A14"/>
    <mergeCell ref="A7:A8"/>
    <mergeCell ref="A9:A10"/>
    <mergeCell ref="A11:A12"/>
  </mergeCells>
  <pageMargins left="0.44" right="0.17" top="0.74803149606299213" bottom="0.74803149606299213" header="0.31496062992125984" footer="0.31496062992125984"/>
  <pageSetup paperSize="9" scale="5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Васильева</cp:lastModifiedBy>
  <cp:lastPrinted>2021-12-27T08:18:48Z</cp:lastPrinted>
  <dcterms:created xsi:type="dcterms:W3CDTF">2019-12-09T08:46:05Z</dcterms:created>
  <dcterms:modified xsi:type="dcterms:W3CDTF">2021-12-28T15:02:11Z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1655685605</vt:i4>
  </property>
  <property fmtid="{D5CDD505-2E9C-101B-9397-08002B2CF9AE}" pid="3" name="_NewReviewCycle">
    <vt:lpwstr/>
  </property>
  <property fmtid="{D5CDD505-2E9C-101B-9397-08002B2CF9AE}" pid="4" name="_EmailSubject">
    <vt:lpwstr>Подушевой 2022</vt:lpwstr>
  </property>
  <property fmtid="{D5CDD505-2E9C-101B-9397-08002B2CF9AE}" pid="5" name="_AuthorEmail">
    <vt:lpwstr>vasileva@oms.kaluga.ru</vt:lpwstr>
  </property>
  <property fmtid="{D5CDD505-2E9C-101B-9397-08002B2CF9AE}" pid="6" name="_AuthorEmailDisplayName">
    <vt:lpwstr>Васильева Н.Ю.</vt:lpwstr>
  </property>
  <property fmtid="{D5CDD505-2E9C-101B-9397-08002B2CF9AE}" pid="7" name="_ReviewingToolsShownOnce">
    <vt:lpwstr/>
  </property>
</Properties>
</file>